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Realizimi 2014.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/>
  <c r="D24"/>
  <c r="D22"/>
  <c r="D21"/>
  <c r="D19"/>
  <c r="D16"/>
  <c r="D15"/>
  <c r="D14"/>
  <c r="D13"/>
  <c r="D12"/>
  <c r="D10"/>
  <c r="D9"/>
  <c r="D8"/>
  <c r="D7"/>
  <c r="D6"/>
  <c r="D18"/>
  <c r="C25"/>
  <c r="C24"/>
  <c r="C23" s="1"/>
  <c r="C22"/>
  <c r="C21"/>
  <c r="C20" s="1"/>
  <c r="C19"/>
  <c r="C17"/>
  <c r="C16"/>
  <c r="C15"/>
  <c r="C14"/>
  <c r="C13"/>
  <c r="C11" s="1"/>
  <c r="C12"/>
  <c r="C10"/>
  <c r="C9"/>
  <c r="C8"/>
  <c r="C7"/>
  <c r="C6"/>
  <c r="C5" s="1"/>
  <c r="C18"/>
  <c r="D20" l="1"/>
  <c r="D23"/>
  <c r="C26"/>
  <c r="D5" l="1"/>
  <c r="D11" l="1"/>
  <c r="D26" s="1"/>
</calcChain>
</file>

<file path=xl/sharedStrings.xml><?xml version="1.0" encoding="utf-8"?>
<sst xmlns="http://schemas.openxmlformats.org/spreadsheetml/2006/main" count="85" uniqueCount="44">
  <si>
    <t>Totali</t>
  </si>
  <si>
    <t>Autoriteti Kontraktor: AGJENSIA PUBLIKE E AKREDITIMIT TE ARSIMIT TE LARTE</t>
  </si>
  <si>
    <t>Objekti I Prokurimit</t>
  </si>
  <si>
    <t>Burimi I financimit</t>
  </si>
  <si>
    <t>Lloji I procedurës së prokurimit</t>
  </si>
  <si>
    <t>Koha e planifikuar për zhvillimin e procedurës</t>
  </si>
  <si>
    <t>.Materiale zyre dhe të përgjithshme</t>
  </si>
  <si>
    <t>Kancelari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</si>
  <si>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</si>
  <si>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</si>
  <si>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</si>
  <si>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</si>
  <si>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</si>
  <si>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</si>
  <si>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</si>
  <si>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</si>
  <si>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</si>
  <si>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Shërbime për roje</t>
  </si>
  <si>
    <t>Shpenzime të printimit</t>
  </si>
  <si>
    <t>Shpenzime transporti</t>
  </si>
  <si>
    <t>Karburant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</si>
  <si>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</si>
  <si>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</si>
  <si>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</si>
  <si>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</si>
  <si>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Honorare</t>
  </si>
  <si>
    <t>Shpenz.të tjera material.e shërbim.e shërbim.operative</t>
  </si>
  <si>
    <t>Dhurata Bozo</t>
  </si>
  <si>
    <t>Fondi Limit (Pa tvsh)</t>
  </si>
  <si>
    <t>Blerje e vogël</t>
  </si>
  <si>
    <t>Vlera e kontratës me tvsh</t>
  </si>
  <si>
    <t>Kontratë</t>
  </si>
  <si>
    <t>Blerje e vogël/kontratë</t>
  </si>
  <si>
    <t>Shpenzime pastrimi</t>
  </si>
  <si>
    <t xml:space="preserve">Detajimi 602 ( prokurime dhe jo vetem ) </t>
  </si>
  <si>
    <t xml:space="preserve">në mijë lekë </t>
  </si>
  <si>
    <t>REGJISTRI I REALIZIMEVE  TE PROKURIMIT PUBLIK PER VITIN 2014</t>
  </si>
  <si>
    <t>Vkm</t>
  </si>
  <si>
    <t xml:space="preserve">Njesia e Prokurimit </t>
  </si>
  <si>
    <t>Drejtori</t>
  </si>
  <si>
    <t>Edmond Mino</t>
  </si>
  <si>
    <t>Renata Qatipi</t>
  </si>
  <si>
    <t>Iva Lika</t>
  </si>
  <si>
    <t>Buxh. i shtetit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</si>
</sst>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3" fontId="5" fillId="0" borderId="13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3" fontId="4" fillId="0" borderId="13" xfId="0" applyNumberFormat="1" applyFont="1" applyBorder="1"/>
    <xf numFmtId="0" fontId="4" fillId="0" borderId="5" xfId="0" applyFont="1" applyBorder="1"/>
    <xf numFmtId="0" fontId="5" fillId="0" borderId="6" xfId="0" applyFont="1" applyBorder="1"/>
    <xf numFmtId="3" fontId="5" fillId="0" borderId="6" xfId="0" applyNumberFormat="1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8" xfId="0" applyFont="1" applyBorder="1"/>
    <xf numFmtId="0" fontId="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14" xfId="0" applyNumberFormat="1" applyFont="1" applyBorder="1"/>
    <xf numFmtId="0" fontId="4" fillId="0" borderId="12" xfId="0" applyFont="1" applyBorder="1"/>
    <xf numFmtId="3" fontId="4" fillId="0" borderId="11" xfId="0" applyNumberFormat="1" applyFont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K22" sqref="K22"/>
    </sheetView>
  </sheetViews>
  <sheetFormatPr defaultRowHeight="15"/>
  <cols>
    <col min="2" max="2" width="46.7109375" customWidth="1"/>
    <col min="3" max="3" width="14.140625" customWidth="1"/>
    <col min="4" max="4" width="10.85546875" customWidth="1"/>
    <col min="5" max="5" width="12.42578125" customWidth="1"/>
    <col min="6" max="6" width="17.140625" customWidth="1"/>
    <col min="7" max="7" width="11.7109375" customWidth="1"/>
  </cols>
  <sheetData>
    <row r="1" spans="1:7" ht="15.75">
      <c r="A1" s="2" t="s">
        <v>36</v>
      </c>
      <c r="B1" s="2"/>
      <c r="C1" s="2"/>
      <c r="D1" s="2"/>
      <c r="E1" s="2"/>
    </row>
    <row r="2" spans="1:7" ht="15.75">
      <c r="A2" s="1" t="s">
        <v>1</v>
      </c>
      <c r="B2" s="1"/>
      <c r="C2" s="1"/>
      <c r="D2" s="1"/>
      <c r="E2" s="1"/>
      <c r="F2" s="2"/>
      <c r="G2" s="2"/>
    </row>
    <row r="3" spans="1:7" ht="16.5" thickBot="1">
      <c r="A3" s="2" t="s">
        <v>34</v>
      </c>
      <c r="B3" s="2"/>
      <c r="C3" s="2"/>
      <c r="D3" s="2"/>
      <c r="E3" s="2" t="s">
        <v>35</v>
      </c>
      <c r="F3" s="1"/>
      <c r="G3" s="3"/>
    </row>
    <row r="4" spans="1:7" ht="64.5" thickBot="1">
      <c r="A4" s="23"/>
      <c r="B4" s="24" t="s">
        <v>2</v>
      </c>
      <c r="C4" s="25" t="s">
        <v>28</v>
      </c>
      <c r="D4" s="25" t="s">
        <v>30</v>
      </c>
      <c r="E4" s="25" t="s">
        <v>3</v>
      </c>
      <c r="F4" s="25" t="s">
        <v>4</v>
      </c>
      <c r="G4" s="26" t="s">
        <v>5</v>
      </c>
    </row>
    <row r="5" spans="1:7">
      <c r="A5" s="10">
        <v>6020</v>
      </c>
      <c r="B5" s="11" t="s">
        <v>6</v>
      </c>
      <c r="C5" s="12">
        <f>C6+C7+C8+C9+C10</f>
        <v>420.83333333333337</v>
      </c>
      <c r="D5" s="12">
        <f>D6+D7+D8+D9+D10</f>
        <v>296.78799999999995</v>
      </c>
      <c r="E5" s="11"/>
      <c r="F5" s="11"/>
      <c r="G5" s="13"/>
    </row>
    <row r="6" spans="1:7">
      <c r="A6" s="14">
        <v>6020100</v>
      </c>
      <c r="B6" s="5" t="s">
        <v>7</v>
      </c>
      <c r="C6" s="6">
        <f>300000/1000/6*5</f>
        <v>250</v>
      </c>
      <c r="D6" s="6">
        <f>183024/1000</f>
        <v>183.024</v>
      </c>
      <c r="E6" s="5" t="s">
        <v>43</v>
      </c>
      <c r="F6" s="5" t="s">
        <v>29</v>
      </c>
      <c r="G6" s="15" t="s">
        <v>8</v>
      </c>
    </row>
    <row r="7" spans="1:7">
      <c r="A7" s="14">
        <v>6020200</v>
      </c>
      <c r="B7" s="5" t="s">
        <v>9</v>
      </c>
      <c r="C7" s="6">
        <f>20000/1000/6*5</f>
        <v>16.666666666666668</v>
      </c>
      <c r="D7" s="6">
        <f>19068/1000</f>
        <v>19.068000000000001</v>
      </c>
      <c r="E7" s="5" t="s">
        <v>43</v>
      </c>
      <c r="F7" s="5" t="s">
        <v>29</v>
      </c>
      <c r="G7" s="15" t="s">
        <v>8</v>
      </c>
    </row>
    <row r="8" spans="1:7">
      <c r="A8" s="14">
        <v>6020300</v>
      </c>
      <c r="B8" s="5" t="s">
        <v>10</v>
      </c>
      <c r="C8" s="6">
        <f>100000/1000/6*5</f>
        <v>83.333333333333343</v>
      </c>
      <c r="D8" s="6">
        <f>80776/1000</f>
        <v>80.775999999999996</v>
      </c>
      <c r="E8" s="5" t="s">
        <v>43</v>
      </c>
      <c r="F8" s="5" t="s">
        <v>29</v>
      </c>
      <c r="G8" s="15" t="s">
        <v>8</v>
      </c>
    </row>
    <row r="9" spans="1:7">
      <c r="A9" s="14">
        <v>6020500</v>
      </c>
      <c r="B9" s="5" t="s">
        <v>11</v>
      </c>
      <c r="C9" s="6">
        <f>5000/1000/6*5</f>
        <v>4.166666666666667</v>
      </c>
      <c r="D9" s="6">
        <f>1520/1000</f>
        <v>1.52</v>
      </c>
      <c r="E9" s="5" t="s">
        <v>43</v>
      </c>
      <c r="F9" s="5" t="s">
        <v>29</v>
      </c>
      <c r="G9" s="15" t="s">
        <v>8</v>
      </c>
    </row>
    <row r="10" spans="1:7">
      <c r="A10" s="14">
        <v>6020900</v>
      </c>
      <c r="B10" s="5" t="s">
        <v>12</v>
      </c>
      <c r="C10" s="6">
        <f>80000/1000/6*5</f>
        <v>66.666666666666671</v>
      </c>
      <c r="D10" s="6">
        <f>12400/1000</f>
        <v>12.4</v>
      </c>
      <c r="E10" s="5" t="s">
        <v>43</v>
      </c>
      <c r="F10" s="5" t="s">
        <v>29</v>
      </c>
      <c r="G10" s="15" t="s">
        <v>8</v>
      </c>
    </row>
    <row r="11" spans="1:7">
      <c r="A11" s="16">
        <v>6022</v>
      </c>
      <c r="B11" s="7" t="s">
        <v>13</v>
      </c>
      <c r="C11" s="4">
        <f>C12+C13+C14+C15+C16+C17</f>
        <v>1295.833333333333</v>
      </c>
      <c r="D11" s="4">
        <f>D12+D13+D14+D15+D16</f>
        <v>1401.6590000000001</v>
      </c>
      <c r="E11" s="7"/>
      <c r="F11" s="7"/>
      <c r="G11" s="17"/>
    </row>
    <row r="12" spans="1:7">
      <c r="A12" s="14">
        <v>6022001</v>
      </c>
      <c r="B12" s="5" t="s">
        <v>14</v>
      </c>
      <c r="C12" s="6">
        <f>600000/1000/6*5</f>
        <v>500</v>
      </c>
      <c r="D12" s="6">
        <f>553372/1000</f>
        <v>553.37199999999996</v>
      </c>
      <c r="E12" s="5" t="s">
        <v>43</v>
      </c>
      <c r="F12" s="5" t="s">
        <v>31</v>
      </c>
      <c r="G12" s="15" t="s">
        <v>8</v>
      </c>
    </row>
    <row r="13" spans="1:7">
      <c r="A13" s="14">
        <v>6022003</v>
      </c>
      <c r="B13" s="5" t="s">
        <v>15</v>
      </c>
      <c r="C13" s="6">
        <f>500000/1000/6*5</f>
        <v>416.66666666666663</v>
      </c>
      <c r="D13" s="6">
        <f>423059/1000</f>
        <v>423.05900000000003</v>
      </c>
      <c r="E13" s="5" t="s">
        <v>43</v>
      </c>
      <c r="F13" s="5" t="s">
        <v>32</v>
      </c>
      <c r="G13" s="15" t="s">
        <v>8</v>
      </c>
    </row>
    <row r="14" spans="1:7">
      <c r="A14" s="14">
        <v>6022004</v>
      </c>
      <c r="B14" s="5" t="s">
        <v>16</v>
      </c>
      <c r="C14" s="6">
        <f>25000/1000/6*5</f>
        <v>20.833333333333336</v>
      </c>
      <c r="D14" s="6">
        <f>10008/1000</f>
        <v>10.007999999999999</v>
      </c>
      <c r="E14" s="5" t="s">
        <v>43</v>
      </c>
      <c r="F14" s="5"/>
      <c r="G14" s="15" t="s">
        <v>8</v>
      </c>
    </row>
    <row r="15" spans="1:7">
      <c r="A15" s="14">
        <v>6022008</v>
      </c>
      <c r="B15" s="5" t="s">
        <v>17</v>
      </c>
      <c r="C15" s="6">
        <f>410000/1000/6*5</f>
        <v>341.66666666666663</v>
      </c>
      <c r="D15" s="6">
        <f>407680/1000</f>
        <v>407.68</v>
      </c>
      <c r="E15" s="5" t="s">
        <v>43</v>
      </c>
      <c r="F15" s="5" t="s">
        <v>29</v>
      </c>
      <c r="G15" s="15" t="s">
        <v>8</v>
      </c>
    </row>
    <row r="16" spans="1:7">
      <c r="A16" s="14">
        <v>6022010</v>
      </c>
      <c r="B16" s="5" t="s">
        <v>18</v>
      </c>
      <c r="C16" s="6">
        <f>10000/1000/6*5</f>
        <v>8.3333333333333339</v>
      </c>
      <c r="D16" s="6">
        <f>7540/1000</f>
        <v>7.54</v>
      </c>
      <c r="E16" s="5" t="s">
        <v>43</v>
      </c>
      <c r="F16" s="5" t="s">
        <v>29</v>
      </c>
      <c r="G16" s="15" t="s">
        <v>8</v>
      </c>
    </row>
    <row r="17" spans="1:7">
      <c r="A17" s="14">
        <v>6022099</v>
      </c>
      <c r="B17" s="5" t="s">
        <v>33</v>
      </c>
      <c r="C17" s="6">
        <f>10000/1000/6*5</f>
        <v>8.3333333333333339</v>
      </c>
      <c r="D17" s="8"/>
      <c r="E17" s="5" t="s">
        <v>43</v>
      </c>
      <c r="F17" s="5" t="s">
        <v>29</v>
      </c>
      <c r="G17" s="15" t="s">
        <v>8</v>
      </c>
    </row>
    <row r="18" spans="1:7">
      <c r="A18" s="16">
        <v>6023</v>
      </c>
      <c r="B18" s="7" t="s">
        <v>19</v>
      </c>
      <c r="C18" s="8">
        <f>C19</f>
        <v>291.66666666666669</v>
      </c>
      <c r="D18" s="8">
        <f>D19</f>
        <v>342.24</v>
      </c>
      <c r="E18" s="5"/>
      <c r="F18" s="5"/>
      <c r="G18" s="15"/>
    </row>
    <row r="19" spans="1:7">
      <c r="A19" s="14">
        <v>6023100</v>
      </c>
      <c r="B19" s="5" t="s">
        <v>20</v>
      </c>
      <c r="C19" s="6">
        <f>350000/1000/6*5</f>
        <v>291.66666666666669</v>
      </c>
      <c r="D19" s="6">
        <f>342240/1000</f>
        <v>342.24</v>
      </c>
      <c r="E19" s="5" t="s">
        <v>43</v>
      </c>
      <c r="F19" s="5" t="s">
        <v>29</v>
      </c>
      <c r="G19" s="15" t="s">
        <v>8</v>
      </c>
    </row>
    <row r="20" spans="1:7">
      <c r="A20" s="16">
        <v>6025</v>
      </c>
      <c r="B20" s="7" t="s">
        <v>21</v>
      </c>
      <c r="C20" s="8">
        <f>C21+C22</f>
        <v>291.66666666666669</v>
      </c>
      <c r="D20" s="8">
        <f>D21+D22</f>
        <v>221.46100000000001</v>
      </c>
      <c r="E20" s="5"/>
      <c r="F20" s="5"/>
      <c r="G20" s="15"/>
    </row>
    <row r="21" spans="1:7">
      <c r="A21" s="14">
        <v>6025200</v>
      </c>
      <c r="B21" s="5" t="s">
        <v>22</v>
      </c>
      <c r="C21" s="6">
        <f>200000/1000/6*5</f>
        <v>166.66666666666669</v>
      </c>
      <c r="D21" s="6">
        <f>56101/1000</f>
        <v>56.100999999999999</v>
      </c>
      <c r="E21" s="5" t="s">
        <v>43</v>
      </c>
      <c r="F21" s="5" t="s">
        <v>29</v>
      </c>
      <c r="G21" s="15" t="s">
        <v>8</v>
      </c>
    </row>
    <row r="22" spans="1:7">
      <c r="A22" s="14">
        <v>6025800</v>
      </c>
      <c r="B22" s="5" t="s">
        <v>23</v>
      </c>
      <c r="C22" s="6">
        <f>150000/1000/6*5</f>
        <v>125</v>
      </c>
      <c r="D22" s="6">
        <f>165360/1000</f>
        <v>165.36</v>
      </c>
      <c r="E22" s="5" t="s">
        <v>43</v>
      </c>
      <c r="F22" s="5" t="s">
        <v>29</v>
      </c>
      <c r="G22" s="15" t="s">
        <v>8</v>
      </c>
    </row>
    <row r="23" spans="1:7">
      <c r="A23" s="16">
        <v>6029</v>
      </c>
      <c r="B23" s="7" t="s">
        <v>24</v>
      </c>
      <c r="C23" s="4">
        <f>C24+C25</f>
        <v>200</v>
      </c>
      <c r="D23" s="4">
        <f>D24+D25</f>
        <v>215.27199999999999</v>
      </c>
      <c r="E23" s="5"/>
      <c r="F23" s="5"/>
      <c r="G23" s="15"/>
    </row>
    <row r="24" spans="1:7">
      <c r="A24" s="14">
        <v>6029005</v>
      </c>
      <c r="B24" s="5" t="s">
        <v>25</v>
      </c>
      <c r="C24" s="9">
        <f>130000/1000/6*5</f>
        <v>108.33333333333334</v>
      </c>
      <c r="D24" s="6">
        <f>130000/1000</f>
        <v>130</v>
      </c>
      <c r="E24" s="5" t="s">
        <v>43</v>
      </c>
      <c r="F24" s="5" t="s">
        <v>37</v>
      </c>
      <c r="G24" s="15" t="s">
        <v>8</v>
      </c>
    </row>
    <row r="25" spans="1:7" ht="15.75" thickBot="1">
      <c r="A25" s="18">
        <v>6029099</v>
      </c>
      <c r="B25" s="19" t="s">
        <v>26</v>
      </c>
      <c r="C25" s="20">
        <f>110000/1000/6*5</f>
        <v>91.666666666666657</v>
      </c>
      <c r="D25" s="22">
        <f>85272/1000</f>
        <v>85.272000000000006</v>
      </c>
      <c r="E25" s="5" t="s">
        <v>43</v>
      </c>
      <c r="F25" s="19" t="s">
        <v>29</v>
      </c>
      <c r="G25" s="21" t="s">
        <v>8</v>
      </c>
    </row>
    <row r="26" spans="1:7" ht="24" customHeight="1" thickBot="1">
      <c r="A26" s="27">
        <v>6020000</v>
      </c>
      <c r="B26" s="28" t="s">
        <v>0</v>
      </c>
      <c r="C26" s="29">
        <f>SUM(+C23+C20+C18+C11+C5)</f>
        <v>2500</v>
      </c>
      <c r="D26" s="29">
        <f>SUM(+D23+D20+D18+D11+D5)</f>
        <v>2477.42</v>
      </c>
      <c r="E26" s="30"/>
      <c r="F26" s="30"/>
      <c r="G26" s="31"/>
    </row>
    <row r="27" spans="1:7" ht="15.75">
      <c r="A27" s="32" t="s">
        <v>38</v>
      </c>
      <c r="E27" s="33" t="s">
        <v>39</v>
      </c>
    </row>
    <row r="28" spans="1:7">
      <c r="A28" t="s">
        <v>40</v>
      </c>
      <c r="E28" s="33" t="s">
        <v>27</v>
      </c>
    </row>
    <row r="29" spans="1:7">
      <c r="A29" t="s">
        <v>41</v>
      </c>
      <c r="E29" s="34"/>
    </row>
    <row r="30" spans="1:7" ht="15.75">
      <c r="A30" t="s">
        <v>42</v>
      </c>
      <c r="E30" s="35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Realizimi 2014.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2017-10-09T09:57:23Z</dcterms:modified>
</cp:coreProperties>
</file>